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HR shared\Salary Plan\Scenario Tool for Website\"/>
    </mc:Choice>
  </mc:AlternateContent>
  <bookViews>
    <workbookView xWindow="0" yWindow="0" windowWidth="19200" windowHeight="7190" tabRatio="59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3" i="1" l="1"/>
  <c r="L23" i="1" s="1"/>
  <c r="K22" i="1"/>
  <c r="L22" i="1" s="1"/>
  <c r="K21" i="1"/>
  <c r="L21" i="1" s="1"/>
  <c r="K20" i="1"/>
  <c r="L20" i="1" s="1"/>
  <c r="K19" i="1"/>
  <c r="L19" i="1" s="1"/>
  <c r="K18" i="1"/>
  <c r="L18" i="1" s="1"/>
  <c r="K17" i="1"/>
  <c r="L17" i="1" s="1"/>
  <c r="K16" i="1"/>
  <c r="L16" i="1" s="1"/>
  <c r="K15" i="1"/>
  <c r="L15" i="1" s="1"/>
  <c r="K14" i="1"/>
  <c r="L14" i="1" s="1"/>
  <c r="K6" i="1" l="1"/>
  <c r="L6" i="1" s="1"/>
  <c r="K13" i="1"/>
  <c r="L13" i="1" s="1"/>
  <c r="K12" i="1"/>
  <c r="L12" i="1" s="1"/>
  <c r="K11" i="1"/>
  <c r="L11" i="1" s="1"/>
  <c r="K10" i="1"/>
  <c r="L10" i="1" s="1"/>
  <c r="K9" i="1"/>
  <c r="L9" i="1" s="1"/>
  <c r="K8" i="1"/>
  <c r="L8" i="1" s="1"/>
  <c r="M7" i="1"/>
  <c r="N7" i="1" s="1"/>
  <c r="K7" i="1"/>
  <c r="L7" i="1" s="1"/>
  <c r="N6" i="1"/>
  <c r="O7" i="1" l="1"/>
  <c r="O6" i="1"/>
  <c r="Q6" i="1" s="1"/>
  <c r="R6" i="1" s="1"/>
  <c r="M8" i="1"/>
  <c r="Q7" i="1" l="1"/>
  <c r="R7" i="1" s="1"/>
  <c r="P7" i="1"/>
  <c r="P6" i="1"/>
  <c r="N8" i="1"/>
  <c r="O8" i="1" s="1"/>
  <c r="M9" i="1"/>
  <c r="Q8" i="1" l="1"/>
  <c r="R8" i="1" s="1"/>
  <c r="N9" i="1"/>
  <c r="O9" i="1" s="1"/>
  <c r="M10" i="1"/>
  <c r="P8" i="1"/>
  <c r="Q9" i="1" l="1"/>
  <c r="R9" i="1" s="1"/>
  <c r="N10" i="1"/>
  <c r="O10" i="1" s="1"/>
  <c r="M11" i="1"/>
  <c r="P9" i="1"/>
  <c r="Q10" i="1" l="1"/>
  <c r="R10" i="1" s="1"/>
  <c r="N11" i="1"/>
  <c r="O11" i="1" s="1"/>
  <c r="M12" i="1"/>
  <c r="P10" i="1"/>
  <c r="Q11" i="1" l="1"/>
  <c r="R11" i="1" s="1"/>
  <c r="N12" i="1"/>
  <c r="O12" i="1" s="1"/>
  <c r="M13" i="1"/>
  <c r="M14" i="1" s="1"/>
  <c r="N14" i="1" l="1"/>
  <c r="O14" i="1" s="1"/>
  <c r="M15" i="1"/>
  <c r="Q12" i="1"/>
  <c r="R12" i="1" s="1"/>
  <c r="P11" i="1"/>
  <c r="N13" i="1"/>
  <c r="O13" i="1" s="1"/>
  <c r="N15" i="1" l="1"/>
  <c r="O15" i="1" s="1"/>
  <c r="M16" i="1"/>
  <c r="Q14" i="1"/>
  <c r="R14" i="1" s="1"/>
  <c r="P14" i="1"/>
  <c r="Q13" i="1"/>
  <c r="R13" i="1" s="1"/>
  <c r="P12" i="1"/>
  <c r="P13" i="1"/>
  <c r="N16" i="1" l="1"/>
  <c r="O16" i="1" s="1"/>
  <c r="M17" i="1"/>
  <c r="P15" i="1"/>
  <c r="Q15" i="1"/>
  <c r="R15" i="1" s="1"/>
  <c r="N17" i="1" l="1"/>
  <c r="O17" i="1" s="1"/>
  <c r="M18" i="1"/>
  <c r="Q16" i="1"/>
  <c r="R16" i="1" s="1"/>
  <c r="P16" i="1"/>
  <c r="N18" i="1" l="1"/>
  <c r="O18" i="1" s="1"/>
  <c r="M19" i="1"/>
  <c r="Q17" i="1"/>
  <c r="R17" i="1" s="1"/>
  <c r="P17" i="1"/>
  <c r="N19" i="1" l="1"/>
  <c r="O19" i="1" s="1"/>
  <c r="M20" i="1"/>
  <c r="Q18" i="1"/>
  <c r="R18" i="1" s="1"/>
  <c r="P18" i="1"/>
  <c r="N20" i="1" l="1"/>
  <c r="O20" i="1" s="1"/>
  <c r="M21" i="1"/>
  <c r="Q19" i="1"/>
  <c r="R19" i="1" s="1"/>
  <c r="P19" i="1"/>
  <c r="N21" i="1" l="1"/>
  <c r="O21" i="1" s="1"/>
  <c r="M22" i="1"/>
  <c r="Q20" i="1"/>
  <c r="R20" i="1" s="1"/>
  <c r="P20" i="1"/>
  <c r="N22" i="1" l="1"/>
  <c r="O22" i="1" s="1"/>
  <c r="M23" i="1"/>
  <c r="N23" i="1" s="1"/>
  <c r="O23" i="1" s="1"/>
  <c r="Q21" i="1"/>
  <c r="R21" i="1" s="1"/>
  <c r="P21" i="1"/>
  <c r="P23" i="1" l="1"/>
  <c r="Q23" i="1"/>
  <c r="R23" i="1" s="1"/>
  <c r="P22" i="1"/>
  <c r="Q22" i="1"/>
  <c r="R22" i="1" s="1"/>
</calcChain>
</file>

<file path=xl/sharedStrings.xml><?xml version="1.0" encoding="utf-8"?>
<sst xmlns="http://schemas.openxmlformats.org/spreadsheetml/2006/main" count="76" uniqueCount="76">
  <si>
    <t>CurrentGrade</t>
  </si>
  <si>
    <t>Class Date</t>
  </si>
  <si>
    <t>Raise Per Day</t>
  </si>
  <si>
    <t>Days In Class</t>
  </si>
  <si>
    <t>Amount Over Min</t>
  </si>
  <si>
    <t>Staff A</t>
  </si>
  <si>
    <t>Staff B</t>
  </si>
  <si>
    <t>Staff C</t>
  </si>
  <si>
    <t>Staff D</t>
  </si>
  <si>
    <t>Staff F</t>
  </si>
  <si>
    <t>Staff G</t>
  </si>
  <si>
    <t>Staff H</t>
  </si>
  <si>
    <t>Staff I</t>
  </si>
  <si>
    <t>Staff J</t>
  </si>
  <si>
    <t>Staff E</t>
  </si>
  <si>
    <t>Job Title 1</t>
  </si>
  <si>
    <t>Job Title 2</t>
  </si>
  <si>
    <t>Job Title 3</t>
  </si>
  <si>
    <t>Job Title 4</t>
  </si>
  <si>
    <t>Job Title 5</t>
  </si>
  <si>
    <t>Job Title 6</t>
  </si>
  <si>
    <t>Job Title 7</t>
  </si>
  <si>
    <t>Job Title 8</t>
  </si>
  <si>
    <t>Job Title 9</t>
  </si>
  <si>
    <t>Job Title 10</t>
  </si>
  <si>
    <t>Name</t>
  </si>
  <si>
    <t>Title</t>
  </si>
  <si>
    <t>Dept</t>
  </si>
  <si>
    <t>AAAAA</t>
  </si>
  <si>
    <t>BBBBB</t>
  </si>
  <si>
    <t>CCCCC</t>
  </si>
  <si>
    <t>DDDDD</t>
  </si>
  <si>
    <t>EEEEEE</t>
  </si>
  <si>
    <t>FFFFF</t>
  </si>
  <si>
    <t>GGGGG</t>
  </si>
  <si>
    <t>HHHHH</t>
  </si>
  <si>
    <t>IIIII</t>
  </si>
  <si>
    <t>JJJJJ</t>
  </si>
  <si>
    <t>Grade Minimum</t>
  </si>
  <si>
    <t>Grade Midpoint</t>
  </si>
  <si>
    <t>Grade Maximum</t>
  </si>
  <si>
    <t>Days to Market</t>
  </si>
  <si>
    <t>Target Salary</t>
  </si>
  <si>
    <t>Years to Market</t>
  </si>
  <si>
    <t>Job Title 11</t>
  </si>
  <si>
    <t>Job Title 12</t>
  </si>
  <si>
    <t>Job Title 13</t>
  </si>
  <si>
    <t>Job Title 14</t>
  </si>
  <si>
    <t>Job Title 15</t>
  </si>
  <si>
    <t>Job Title 16</t>
  </si>
  <si>
    <t>Job Title 17</t>
  </si>
  <si>
    <t>Job Title 18</t>
  </si>
  <si>
    <t>Staff K</t>
  </si>
  <si>
    <t>Staff L</t>
  </si>
  <si>
    <t>Staff M</t>
  </si>
  <si>
    <t>Staff N</t>
  </si>
  <si>
    <t>Staff O</t>
  </si>
  <si>
    <t>Staff P</t>
  </si>
  <si>
    <t>Staff Q</t>
  </si>
  <si>
    <t>Staff R</t>
  </si>
  <si>
    <t>KKKKK</t>
  </si>
  <si>
    <t>LLLLL</t>
  </si>
  <si>
    <t>MMMMM</t>
  </si>
  <si>
    <t>NNNNN</t>
  </si>
  <si>
    <t>OOOOO</t>
  </si>
  <si>
    <t>PPPPP</t>
  </si>
  <si>
    <t>QQQQQ</t>
  </si>
  <si>
    <t>RRRRR</t>
  </si>
  <si>
    <t>Projected 10/01/2019 Salary</t>
  </si>
  <si>
    <t>Projected Raise Amount</t>
  </si>
  <si>
    <t>Implementa-tion Date</t>
  </si>
  <si>
    <t>Next, enter the date you began your current position in column I.  The projected increase and subsequent salary will be reflected in columns Q and R, respectively.</t>
  </si>
  <si>
    <r>
      <t xml:space="preserve">To project your PTM increase for the upcoming fiscal year, please enter your current salary in column H </t>
    </r>
    <r>
      <rPr>
        <b/>
        <u/>
        <sz val="15"/>
        <color theme="1"/>
        <rFont val="Calibri"/>
        <family val="2"/>
        <scheme val="minor"/>
      </rPr>
      <t>on the row the matches your salary grade</t>
    </r>
    <r>
      <rPr>
        <b/>
        <sz val="15"/>
        <color theme="1"/>
        <rFont val="Calibri"/>
        <family val="2"/>
        <scheme val="minor"/>
      </rPr>
      <t xml:space="preserve">.  </t>
    </r>
  </si>
  <si>
    <t>Scenario Tool for Staff Salary Plan</t>
  </si>
  <si>
    <t>*these salary amounts are reflective of the 12/01/2018 COLA</t>
  </si>
  <si>
    <r>
      <t xml:space="preserve">Current Salary     </t>
    </r>
    <r>
      <rPr>
        <sz val="10"/>
        <color indexed="8"/>
        <rFont val="Arial"/>
        <family val="2"/>
      </rPr>
      <t>(use 12/01/2018 salary or most recent)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</si>
</sst>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u/>
      <sz val="15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indexed="8"/>
      <name val="Arial"/>
      <family val="2"/>
    </font>
    <font>
      <sz val="14"/>
      <color theme="1"/>
      <name val="Calibri"/>
      <family val="2"/>
      <scheme val="minor"/>
    </font>
    <font>
      <sz val="14"/>
      <color indexed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7" tint="0.79998168889431442"/>
        <bgColor indexed="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99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51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8" fillId="2" borderId="3" xfId="2" applyFont="1" applyFill="1" applyBorder="1" applyAlignment="1">
      <alignment horizontal="center" vertical="center"/>
    </xf>
    <xf numFmtId="0" fontId="8" fillId="2" borderId="4" xfId="2" applyFont="1" applyFill="1" applyBorder="1" applyAlignment="1">
      <alignment horizontal="center" vertical="center"/>
    </xf>
    <xf numFmtId="0" fontId="8" fillId="3" borderId="4" xfId="2" applyFont="1" applyFill="1" applyBorder="1" applyAlignment="1">
      <alignment horizontal="center" vertical="center" wrapText="1"/>
    </xf>
    <xf numFmtId="44" fontId="8" fillId="2" borderId="4" xfId="1" applyFont="1" applyFill="1" applyBorder="1" applyAlignment="1">
      <alignment horizontal="center" vertical="center" wrapText="1"/>
    </xf>
    <xf numFmtId="14" fontId="8" fillId="3" borderId="4" xfId="3" applyNumberFormat="1" applyFont="1" applyFill="1" applyBorder="1" applyAlignment="1">
      <alignment horizontal="center" vertical="center" wrapText="1"/>
    </xf>
    <xf numFmtId="14" fontId="8" fillId="4" borderId="4" xfId="3" applyNumberFormat="1" applyFont="1" applyFill="1" applyBorder="1" applyAlignment="1">
      <alignment horizontal="center" vertical="center" wrapText="1"/>
    </xf>
    <xf numFmtId="0" fontId="8" fillId="2" borderId="5" xfId="4" applyFont="1" applyFill="1" applyBorder="1" applyAlignment="1">
      <alignment horizontal="center" vertical="center" wrapText="1"/>
    </xf>
    <xf numFmtId="44" fontId="8" fillId="2" borderId="5" xfId="1" applyFont="1" applyFill="1" applyBorder="1" applyAlignment="1">
      <alignment horizontal="center" vertical="center" wrapText="1"/>
    </xf>
    <xf numFmtId="0" fontId="8" fillId="4" borderId="5" xfId="4" applyFont="1" applyFill="1" applyBorder="1" applyAlignment="1">
      <alignment horizontal="center" vertical="center" wrapText="1"/>
    </xf>
    <xf numFmtId="1" fontId="8" fillId="2" borderId="5" xfId="4" applyNumberFormat="1" applyFont="1" applyFill="1" applyBorder="1" applyAlignment="1">
      <alignment horizontal="center" vertical="center" wrapText="1"/>
    </xf>
    <xf numFmtId="0" fontId="8" fillId="2" borderId="6" xfId="4" applyFont="1" applyFill="1" applyBorder="1" applyAlignment="1">
      <alignment horizontal="center" vertical="center" wrapText="1"/>
    </xf>
    <xf numFmtId="0" fontId="9" fillId="0" borderId="1" xfId="0" applyFont="1" applyBorder="1"/>
    <xf numFmtId="0" fontId="9" fillId="4" borderId="1" xfId="0" applyFont="1" applyFill="1" applyBorder="1" applyAlignment="1">
      <alignment horizontal="center"/>
    </xf>
    <xf numFmtId="164" fontId="9" fillId="0" borderId="1" xfId="1" applyNumberFormat="1" applyFont="1" applyBorder="1" applyAlignment="1"/>
    <xf numFmtId="44" fontId="9" fillId="4" borderId="1" xfId="0" applyNumberFormat="1" applyFont="1" applyFill="1" applyBorder="1"/>
    <xf numFmtId="0" fontId="9" fillId="0" borderId="1" xfId="0" applyFont="1" applyFill="1" applyBorder="1" applyAlignment="1">
      <alignment vertical="center"/>
    </xf>
    <xf numFmtId="44" fontId="9" fillId="0" borderId="1" xfId="0" applyNumberFormat="1" applyFont="1" applyFill="1" applyBorder="1" applyAlignment="1">
      <alignment vertical="center"/>
    </xf>
    <xf numFmtId="14" fontId="9" fillId="4" borderId="1" xfId="0" applyNumberFormat="1" applyFont="1" applyFill="1" applyBorder="1"/>
    <xf numFmtId="1" fontId="9" fillId="0" borderId="1" xfId="0" applyNumberFormat="1" applyFont="1" applyFill="1" applyBorder="1" applyAlignment="1">
      <alignment vertical="center"/>
    </xf>
    <xf numFmtId="44" fontId="9" fillId="7" borderId="1" xfId="0" applyNumberFormat="1" applyFont="1" applyFill="1" applyBorder="1" applyAlignment="1">
      <alignment vertical="center"/>
    </xf>
    <xf numFmtId="0" fontId="9" fillId="0" borderId="0" xfId="0" applyFont="1"/>
    <xf numFmtId="0" fontId="9" fillId="5" borderId="1" xfId="0" applyFont="1" applyFill="1" applyBorder="1"/>
    <xf numFmtId="0" fontId="9" fillId="6" borderId="1" xfId="0" applyFont="1" applyFill="1" applyBorder="1" applyAlignment="1">
      <alignment horizontal="center"/>
    </xf>
    <xf numFmtId="164" fontId="9" fillId="5" borderId="1" xfId="1" applyNumberFormat="1" applyFont="1" applyFill="1" applyBorder="1" applyAlignment="1"/>
    <xf numFmtId="44" fontId="9" fillId="6" borderId="1" xfId="0" applyNumberFormat="1" applyFont="1" applyFill="1" applyBorder="1"/>
    <xf numFmtId="0" fontId="9" fillId="5" borderId="1" xfId="0" applyFont="1" applyFill="1" applyBorder="1" applyAlignment="1">
      <alignment vertical="center"/>
    </xf>
    <xf numFmtId="44" fontId="9" fillId="5" borderId="1" xfId="0" applyNumberFormat="1" applyFont="1" applyFill="1" applyBorder="1" applyAlignment="1">
      <alignment vertical="center"/>
    </xf>
    <xf numFmtId="14" fontId="9" fillId="6" borderId="1" xfId="0" applyNumberFormat="1" applyFont="1" applyFill="1" applyBorder="1"/>
    <xf numFmtId="1" fontId="9" fillId="5" borderId="1" xfId="0" applyNumberFormat="1" applyFont="1" applyFill="1" applyBorder="1" applyAlignment="1">
      <alignment vertical="center"/>
    </xf>
    <xf numFmtId="44" fontId="9" fillId="8" borderId="1" xfId="0" applyNumberFormat="1" applyFont="1" applyFill="1" applyBorder="1" applyAlignment="1">
      <alignment vertical="center"/>
    </xf>
    <xf numFmtId="0" fontId="9" fillId="5" borderId="2" xfId="0" applyFont="1" applyFill="1" applyBorder="1"/>
    <xf numFmtId="0" fontId="9" fillId="6" borderId="2" xfId="0" applyFont="1" applyFill="1" applyBorder="1" applyAlignment="1">
      <alignment horizontal="center"/>
    </xf>
    <xf numFmtId="164" fontId="9" fillId="5" borderId="2" xfId="1" applyNumberFormat="1" applyFont="1" applyFill="1" applyBorder="1" applyAlignment="1"/>
    <xf numFmtId="44" fontId="9" fillId="6" borderId="2" xfId="0" applyNumberFormat="1" applyFont="1" applyFill="1" applyBorder="1"/>
    <xf numFmtId="44" fontId="9" fillId="5" borderId="2" xfId="0" applyNumberFormat="1" applyFont="1" applyFill="1" applyBorder="1" applyAlignment="1">
      <alignment vertical="center"/>
    </xf>
    <xf numFmtId="14" fontId="9" fillId="6" borderId="2" xfId="0" applyNumberFormat="1" applyFont="1" applyFill="1" applyBorder="1"/>
    <xf numFmtId="44" fontId="9" fillId="8" borderId="2" xfId="0" applyNumberFormat="1" applyFont="1" applyFill="1" applyBorder="1" applyAlignment="1">
      <alignment vertical="center"/>
    </xf>
    <xf numFmtId="0" fontId="7" fillId="0" borderId="0" xfId="0" applyFont="1" applyAlignment="1">
      <alignment horizontal="center"/>
    </xf>
    <xf numFmtId="0" fontId="9" fillId="6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1" xfId="4" applyFont="1" applyFill="1" applyBorder="1" applyAlignment="1">
      <alignment horizontal="center" vertical="center" wrapText="1"/>
    </xf>
    <xf numFmtId="0" fontId="10" fillId="5" borderId="1" xfId="4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5" borderId="2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">
    <cellStyle name="Currency" xfId="1" builtinId="4"/>
    <cellStyle name="Normal" xfId="0" builtinId="0"/>
    <cellStyle name="Normal_Implementation" xfId="2"/>
    <cellStyle name="Normal_Implementation_1" xfId="3"/>
    <cellStyle name="Normal_Sheet1" xfId="4"/>
  </cellStyles>
  <dxfs count="0"/>
  <tableStyles count="0" defaultTableStyle="TableStyleMedium2" defaultPivotStyle="PivotStyleLight16"/>
  <colors>
    <mruColors>
      <color rgb="FFCC99FF"/>
      <color rgb="FFCCCC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tabSelected="1" zoomScale="70" zoomScaleNormal="70" workbookViewId="0">
      <selection activeCell="L6" sqref="L6"/>
    </sheetView>
  </sheetViews>
  <sheetFormatPr defaultColWidth="8.81640625" defaultRowHeight="15.5" x14ac:dyDescent="0.35"/>
  <cols>
    <col min="1" max="1" width="8.81640625" style="1" customWidth="1"/>
    <col min="2" max="2" width="14.6328125" style="1" customWidth="1"/>
    <col min="3" max="3" width="12.1796875" style="1" customWidth="1"/>
    <col min="4" max="4" width="9.08984375" style="1" bestFit="1" customWidth="1"/>
    <col min="5" max="5" width="11.1796875" style="1" customWidth="1"/>
    <col min="6" max="7" width="12.36328125" style="1" bestFit="1" customWidth="1"/>
    <col min="8" max="8" width="12.26953125" style="1" bestFit="1" customWidth="1"/>
    <col min="9" max="9" width="10.453125" style="1" customWidth="1"/>
    <col min="10" max="10" width="9.08984375" style="50" bestFit="1" customWidth="1"/>
    <col min="11" max="11" width="9.08984375" style="1" bestFit="1" customWidth="1"/>
    <col min="12" max="12" width="9.7265625" style="1" bestFit="1" customWidth="1"/>
    <col min="13" max="13" width="13.36328125" style="1" customWidth="1"/>
    <col min="14" max="14" width="8.54296875" style="1" bestFit="1" customWidth="1"/>
    <col min="15" max="15" width="14.7265625" style="1" bestFit="1" customWidth="1"/>
    <col min="16" max="18" width="15.7265625" style="1" bestFit="1" customWidth="1"/>
    <col min="19" max="20" width="8.81640625" style="1"/>
    <col min="21" max="21" width="9.54296875" style="1" bestFit="1" customWidth="1"/>
    <col min="22" max="23" width="10.7265625" style="1" bestFit="1" customWidth="1"/>
    <col min="24" max="16384" width="8.81640625" style="1"/>
  </cols>
  <sheetData>
    <row r="1" spans="1:19" ht="26" x14ac:dyDescent="0.6">
      <c r="A1" s="41" t="s">
        <v>73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1:19" s="3" customFormat="1" ht="19.5" x14ac:dyDescent="0.45">
      <c r="A2" s="2" t="s">
        <v>72</v>
      </c>
      <c r="B2" s="2"/>
      <c r="C2" s="2"/>
      <c r="D2" s="2"/>
      <c r="E2" s="2"/>
      <c r="F2" s="2"/>
      <c r="G2" s="2"/>
      <c r="H2" s="2"/>
      <c r="I2" s="2"/>
      <c r="J2" s="43"/>
      <c r="K2" s="2"/>
      <c r="L2" s="2"/>
      <c r="M2" s="2"/>
      <c r="N2" s="2"/>
      <c r="O2" s="2"/>
    </row>
    <row r="3" spans="1:19" s="3" customFormat="1" ht="19.5" x14ac:dyDescent="0.45">
      <c r="A3" s="2" t="s">
        <v>71</v>
      </c>
      <c r="B3" s="2"/>
      <c r="C3" s="2"/>
      <c r="D3" s="2"/>
      <c r="E3" s="2"/>
      <c r="F3" s="2"/>
      <c r="G3" s="2"/>
      <c r="H3" s="2"/>
      <c r="I3" s="2"/>
      <c r="J3" s="43"/>
      <c r="K3" s="2"/>
      <c r="L3" s="2"/>
      <c r="M3" s="2"/>
      <c r="N3" s="2"/>
      <c r="O3" s="2"/>
    </row>
    <row r="5" spans="1:19" ht="81" x14ac:dyDescent="0.35">
      <c r="A5" s="4" t="s">
        <v>25</v>
      </c>
      <c r="B5" s="5" t="s">
        <v>26</v>
      </c>
      <c r="C5" s="5" t="s">
        <v>27</v>
      </c>
      <c r="D5" s="6" t="s">
        <v>0</v>
      </c>
      <c r="E5" s="7" t="s">
        <v>38</v>
      </c>
      <c r="F5" s="7" t="s">
        <v>39</v>
      </c>
      <c r="G5" s="7" t="s">
        <v>40</v>
      </c>
      <c r="H5" s="8" t="s">
        <v>75</v>
      </c>
      <c r="I5" s="9" t="s">
        <v>1</v>
      </c>
      <c r="J5" s="10" t="s">
        <v>43</v>
      </c>
      <c r="K5" s="10" t="s">
        <v>41</v>
      </c>
      <c r="L5" s="11" t="s">
        <v>2</v>
      </c>
      <c r="M5" s="12" t="s">
        <v>70</v>
      </c>
      <c r="N5" s="13" t="s">
        <v>3</v>
      </c>
      <c r="O5" s="10" t="s">
        <v>4</v>
      </c>
      <c r="P5" s="10" t="s">
        <v>42</v>
      </c>
      <c r="Q5" s="10" t="s">
        <v>69</v>
      </c>
      <c r="R5" s="14" t="s">
        <v>68</v>
      </c>
    </row>
    <row r="6" spans="1:19" ht="20" customHeight="1" x14ac:dyDescent="0.45">
      <c r="A6" s="15" t="s">
        <v>5</v>
      </c>
      <c r="B6" s="15" t="s">
        <v>15</v>
      </c>
      <c r="C6" s="15" t="s">
        <v>28</v>
      </c>
      <c r="D6" s="16">
        <v>502</v>
      </c>
      <c r="E6" s="17">
        <v>78870</v>
      </c>
      <c r="F6" s="17">
        <v>105159</v>
      </c>
      <c r="G6" s="17">
        <v>131449</v>
      </c>
      <c r="H6" s="18"/>
      <c r="I6" s="18"/>
      <c r="J6" s="44">
        <v>5</v>
      </c>
      <c r="K6" s="19">
        <f>J6*365</f>
        <v>1825</v>
      </c>
      <c r="L6" s="20">
        <f t="shared" ref="L6:L13" si="0">((F6)-(E6))/K6</f>
        <v>14.404931506849316</v>
      </c>
      <c r="M6" s="21">
        <v>43739</v>
      </c>
      <c r="N6" s="22">
        <f t="shared" ref="N6:N13" si="1">M6-I6</f>
        <v>43739</v>
      </c>
      <c r="O6" s="20">
        <f t="shared" ref="O6:O13" si="2">IF(IF(((L6*N6)+(E6))&lt;(F6),((L6*N6)),(((F6)-(E6))))&gt;0,IF(((L6*N6)+(E6))&lt;(F6),((L6*N6)),(((F6)-(E6)))),0)</f>
        <v>26289</v>
      </c>
      <c r="P6" s="20">
        <f t="shared" ref="P6:P13" si="3">E6+O6</f>
        <v>105159</v>
      </c>
      <c r="Q6" s="23">
        <f t="shared" ref="Q6:Q13" si="4">IF(H6 &lt; (E6+O6), ((E6+O6)-H6),0)</f>
        <v>105159</v>
      </c>
      <c r="R6" s="23">
        <f t="shared" ref="R6:R13" si="5">IF(Q6&gt;0,H6+Q6,H6)</f>
        <v>105159</v>
      </c>
      <c r="S6" s="24"/>
    </row>
    <row r="7" spans="1:19" ht="20" customHeight="1" x14ac:dyDescent="0.45">
      <c r="A7" s="25" t="s">
        <v>6</v>
      </c>
      <c r="B7" s="25" t="s">
        <v>16</v>
      </c>
      <c r="C7" s="25" t="s">
        <v>29</v>
      </c>
      <c r="D7" s="26">
        <v>503</v>
      </c>
      <c r="E7" s="27">
        <v>71591</v>
      </c>
      <c r="F7" s="27">
        <v>95456</v>
      </c>
      <c r="G7" s="27">
        <v>119320</v>
      </c>
      <c r="H7" s="28"/>
      <c r="I7" s="28"/>
      <c r="J7" s="45">
        <v>5</v>
      </c>
      <c r="K7" s="29">
        <f t="shared" ref="K7:K13" si="6">J7*365</f>
        <v>1825</v>
      </c>
      <c r="L7" s="30">
        <f t="shared" si="0"/>
        <v>13.076712328767123</v>
      </c>
      <c r="M7" s="31">
        <f t="shared" ref="M7:M23" si="7">M6</f>
        <v>43739</v>
      </c>
      <c r="N7" s="32">
        <f t="shared" si="1"/>
        <v>43739</v>
      </c>
      <c r="O7" s="30">
        <f t="shared" si="2"/>
        <v>23865</v>
      </c>
      <c r="P7" s="30">
        <f t="shared" si="3"/>
        <v>95456</v>
      </c>
      <c r="Q7" s="33">
        <f t="shared" si="4"/>
        <v>95456</v>
      </c>
      <c r="R7" s="33">
        <f t="shared" si="5"/>
        <v>95456</v>
      </c>
      <c r="S7" s="24"/>
    </row>
    <row r="8" spans="1:19" ht="20" customHeight="1" x14ac:dyDescent="0.45">
      <c r="A8" s="15" t="s">
        <v>7</v>
      </c>
      <c r="B8" s="15" t="s">
        <v>17</v>
      </c>
      <c r="C8" s="15" t="s">
        <v>30</v>
      </c>
      <c r="D8" s="16">
        <v>504</v>
      </c>
      <c r="E8" s="17">
        <v>64986</v>
      </c>
      <c r="F8" s="17">
        <v>86648</v>
      </c>
      <c r="G8" s="17">
        <v>108309</v>
      </c>
      <c r="H8" s="18"/>
      <c r="I8" s="18"/>
      <c r="J8" s="44">
        <v>5</v>
      </c>
      <c r="K8" s="19">
        <f t="shared" si="6"/>
        <v>1825</v>
      </c>
      <c r="L8" s="20">
        <f t="shared" si="0"/>
        <v>11.869589041095891</v>
      </c>
      <c r="M8" s="21">
        <f t="shared" si="7"/>
        <v>43739</v>
      </c>
      <c r="N8" s="22">
        <f t="shared" si="1"/>
        <v>43739</v>
      </c>
      <c r="O8" s="20">
        <f t="shared" si="2"/>
        <v>21662</v>
      </c>
      <c r="P8" s="20">
        <f t="shared" si="3"/>
        <v>86648</v>
      </c>
      <c r="Q8" s="23">
        <f t="shared" si="4"/>
        <v>86648</v>
      </c>
      <c r="R8" s="23">
        <f t="shared" si="5"/>
        <v>86648</v>
      </c>
      <c r="S8" s="24"/>
    </row>
    <row r="9" spans="1:19" ht="20" customHeight="1" x14ac:dyDescent="0.45">
      <c r="A9" s="25" t="s">
        <v>8</v>
      </c>
      <c r="B9" s="25" t="s">
        <v>18</v>
      </c>
      <c r="C9" s="25" t="s">
        <v>31</v>
      </c>
      <c r="D9" s="26">
        <v>505</v>
      </c>
      <c r="E9" s="27">
        <v>58989</v>
      </c>
      <c r="F9" s="27">
        <v>78652</v>
      </c>
      <c r="G9" s="27">
        <v>98315</v>
      </c>
      <c r="H9" s="28"/>
      <c r="I9" s="28"/>
      <c r="J9" s="45">
        <v>5</v>
      </c>
      <c r="K9" s="29">
        <f t="shared" si="6"/>
        <v>1825</v>
      </c>
      <c r="L9" s="30">
        <f t="shared" si="0"/>
        <v>10.774246575342465</v>
      </c>
      <c r="M9" s="31">
        <f t="shared" si="7"/>
        <v>43739</v>
      </c>
      <c r="N9" s="32">
        <f t="shared" si="1"/>
        <v>43739</v>
      </c>
      <c r="O9" s="30">
        <f t="shared" si="2"/>
        <v>19663</v>
      </c>
      <c r="P9" s="30">
        <f t="shared" si="3"/>
        <v>78652</v>
      </c>
      <c r="Q9" s="33">
        <f t="shared" si="4"/>
        <v>78652</v>
      </c>
      <c r="R9" s="33">
        <f t="shared" si="5"/>
        <v>78652</v>
      </c>
      <c r="S9" s="24"/>
    </row>
    <row r="10" spans="1:19" ht="20" customHeight="1" x14ac:dyDescent="0.45">
      <c r="A10" s="15" t="s">
        <v>14</v>
      </c>
      <c r="B10" s="15" t="s">
        <v>19</v>
      </c>
      <c r="C10" s="15" t="s">
        <v>32</v>
      </c>
      <c r="D10" s="16">
        <v>506</v>
      </c>
      <c r="E10" s="17">
        <v>53546</v>
      </c>
      <c r="F10" s="17">
        <v>71394</v>
      </c>
      <c r="G10" s="17">
        <v>89243</v>
      </c>
      <c r="H10" s="18"/>
      <c r="I10" s="18"/>
      <c r="J10" s="44">
        <v>5</v>
      </c>
      <c r="K10" s="19">
        <f t="shared" si="6"/>
        <v>1825</v>
      </c>
      <c r="L10" s="20">
        <f t="shared" si="0"/>
        <v>9.7797260273972597</v>
      </c>
      <c r="M10" s="21">
        <f t="shared" si="7"/>
        <v>43739</v>
      </c>
      <c r="N10" s="22">
        <f t="shared" si="1"/>
        <v>43739</v>
      </c>
      <c r="O10" s="20">
        <f t="shared" si="2"/>
        <v>17848</v>
      </c>
      <c r="P10" s="20">
        <f t="shared" si="3"/>
        <v>71394</v>
      </c>
      <c r="Q10" s="23">
        <f t="shared" si="4"/>
        <v>71394</v>
      </c>
      <c r="R10" s="23">
        <f t="shared" si="5"/>
        <v>71394</v>
      </c>
      <c r="S10" s="24"/>
    </row>
    <row r="11" spans="1:19" ht="20" customHeight="1" x14ac:dyDescent="0.45">
      <c r="A11" s="25" t="s">
        <v>9</v>
      </c>
      <c r="B11" s="25" t="s">
        <v>20</v>
      </c>
      <c r="C11" s="25" t="s">
        <v>33</v>
      </c>
      <c r="D11" s="26">
        <v>507</v>
      </c>
      <c r="E11" s="27">
        <v>48605</v>
      </c>
      <c r="F11" s="27">
        <v>64806</v>
      </c>
      <c r="G11" s="27">
        <v>81008</v>
      </c>
      <c r="H11" s="28"/>
      <c r="I11" s="28"/>
      <c r="J11" s="45">
        <v>5</v>
      </c>
      <c r="K11" s="29">
        <f t="shared" si="6"/>
        <v>1825</v>
      </c>
      <c r="L11" s="30">
        <f t="shared" si="0"/>
        <v>8.8772602739726025</v>
      </c>
      <c r="M11" s="31">
        <f t="shared" si="7"/>
        <v>43739</v>
      </c>
      <c r="N11" s="32">
        <f t="shared" si="1"/>
        <v>43739</v>
      </c>
      <c r="O11" s="30">
        <f t="shared" si="2"/>
        <v>16201</v>
      </c>
      <c r="P11" s="30">
        <f t="shared" si="3"/>
        <v>64806</v>
      </c>
      <c r="Q11" s="33">
        <f t="shared" si="4"/>
        <v>64806</v>
      </c>
      <c r="R11" s="33">
        <f t="shared" si="5"/>
        <v>64806</v>
      </c>
      <c r="S11" s="24"/>
    </row>
    <row r="12" spans="1:19" ht="20" customHeight="1" x14ac:dyDescent="0.45">
      <c r="A12" s="15" t="s">
        <v>10</v>
      </c>
      <c r="B12" s="15" t="s">
        <v>21</v>
      </c>
      <c r="C12" s="15" t="s">
        <v>34</v>
      </c>
      <c r="D12" s="16">
        <v>508</v>
      </c>
      <c r="E12" s="17">
        <v>44120</v>
      </c>
      <c r="F12" s="17">
        <v>58825</v>
      </c>
      <c r="G12" s="17">
        <v>73532</v>
      </c>
      <c r="H12" s="18"/>
      <c r="I12" s="21"/>
      <c r="J12" s="44">
        <v>5</v>
      </c>
      <c r="K12" s="19">
        <f t="shared" si="6"/>
        <v>1825</v>
      </c>
      <c r="L12" s="20">
        <f t="shared" si="0"/>
        <v>8.0575342465753419</v>
      </c>
      <c r="M12" s="21">
        <f t="shared" si="7"/>
        <v>43739</v>
      </c>
      <c r="N12" s="22">
        <f t="shared" si="1"/>
        <v>43739</v>
      </c>
      <c r="O12" s="20">
        <f t="shared" si="2"/>
        <v>14705</v>
      </c>
      <c r="P12" s="20">
        <f t="shared" si="3"/>
        <v>58825</v>
      </c>
      <c r="Q12" s="23">
        <f t="shared" si="4"/>
        <v>58825</v>
      </c>
      <c r="R12" s="23">
        <f t="shared" si="5"/>
        <v>58825</v>
      </c>
      <c r="S12" s="24"/>
    </row>
    <row r="13" spans="1:19" ht="20" customHeight="1" x14ac:dyDescent="0.45">
      <c r="A13" s="25" t="s">
        <v>11</v>
      </c>
      <c r="B13" s="25" t="s">
        <v>22</v>
      </c>
      <c r="C13" s="25" t="s">
        <v>35</v>
      </c>
      <c r="D13" s="26">
        <v>509</v>
      </c>
      <c r="E13" s="27">
        <v>40048</v>
      </c>
      <c r="F13" s="27">
        <v>53397</v>
      </c>
      <c r="G13" s="27">
        <v>66747</v>
      </c>
      <c r="H13" s="28"/>
      <c r="I13" s="28"/>
      <c r="J13" s="46">
        <v>5</v>
      </c>
      <c r="K13" s="25">
        <f t="shared" si="6"/>
        <v>1825</v>
      </c>
      <c r="L13" s="30">
        <f t="shared" si="0"/>
        <v>7.3145205479452056</v>
      </c>
      <c r="M13" s="31">
        <f t="shared" si="7"/>
        <v>43739</v>
      </c>
      <c r="N13" s="25">
        <f t="shared" si="1"/>
        <v>43739</v>
      </c>
      <c r="O13" s="30">
        <f t="shared" si="2"/>
        <v>13349</v>
      </c>
      <c r="P13" s="30">
        <f t="shared" si="3"/>
        <v>53397</v>
      </c>
      <c r="Q13" s="33">
        <f t="shared" si="4"/>
        <v>53397</v>
      </c>
      <c r="R13" s="33">
        <f t="shared" si="5"/>
        <v>53397</v>
      </c>
      <c r="S13" s="24"/>
    </row>
    <row r="14" spans="1:19" ht="20" customHeight="1" x14ac:dyDescent="0.45">
      <c r="A14" s="15" t="s">
        <v>12</v>
      </c>
      <c r="B14" s="15" t="s">
        <v>23</v>
      </c>
      <c r="C14" s="15" t="s">
        <v>36</v>
      </c>
      <c r="D14" s="16">
        <v>510</v>
      </c>
      <c r="E14" s="17">
        <v>36353</v>
      </c>
      <c r="F14" s="17">
        <v>48663</v>
      </c>
      <c r="G14" s="17">
        <v>60587</v>
      </c>
      <c r="H14" s="18"/>
      <c r="I14" s="18"/>
      <c r="J14" s="47">
        <v>5</v>
      </c>
      <c r="K14" s="15">
        <f t="shared" ref="K14:K23" si="8">J14*365</f>
        <v>1825</v>
      </c>
      <c r="L14" s="20">
        <f t="shared" ref="L14:L23" si="9">((F14)-(E14))/K14</f>
        <v>6.7452054794520544</v>
      </c>
      <c r="M14" s="21">
        <f t="shared" si="7"/>
        <v>43739</v>
      </c>
      <c r="N14" s="15">
        <f t="shared" ref="N14:N23" si="10">M14-I14</f>
        <v>43739</v>
      </c>
      <c r="O14" s="20">
        <f t="shared" ref="O14:O23" si="11">IF(IF(((L14*N14)+(E14))&lt;(F14),((L14*N14)),(((F14)-(E14))))&gt;0,IF(((L14*N14)+(E14))&lt;(F14),((L14*N14)),(((F14)-(E14)))),0)</f>
        <v>12310</v>
      </c>
      <c r="P14" s="20">
        <f t="shared" ref="P14:P23" si="12">E14+O14</f>
        <v>48663</v>
      </c>
      <c r="Q14" s="23">
        <f t="shared" ref="Q14:Q23" si="13">IF(H14 &lt; (E14+O14), ((E14+O14)-H14),0)</f>
        <v>48663</v>
      </c>
      <c r="R14" s="23">
        <f t="shared" ref="R14:R23" si="14">IF(Q14&gt;0,H14+Q14,H14)</f>
        <v>48663</v>
      </c>
      <c r="S14" s="24"/>
    </row>
    <row r="15" spans="1:19" ht="20" customHeight="1" x14ac:dyDescent="0.45">
      <c r="A15" s="25" t="s">
        <v>13</v>
      </c>
      <c r="B15" s="25" t="s">
        <v>24</v>
      </c>
      <c r="C15" s="25" t="s">
        <v>37</v>
      </c>
      <c r="D15" s="26">
        <v>511</v>
      </c>
      <c r="E15" s="27">
        <v>32999</v>
      </c>
      <c r="F15" s="27">
        <v>43997</v>
      </c>
      <c r="G15" s="27">
        <v>54997</v>
      </c>
      <c r="H15" s="28"/>
      <c r="I15" s="28"/>
      <c r="J15" s="46">
        <v>5</v>
      </c>
      <c r="K15" s="25">
        <f t="shared" si="8"/>
        <v>1825</v>
      </c>
      <c r="L15" s="30">
        <f t="shared" si="9"/>
        <v>6.0263013698630141</v>
      </c>
      <c r="M15" s="31">
        <f t="shared" si="7"/>
        <v>43739</v>
      </c>
      <c r="N15" s="25">
        <f t="shared" si="10"/>
        <v>43739</v>
      </c>
      <c r="O15" s="30">
        <f t="shared" si="11"/>
        <v>10998</v>
      </c>
      <c r="P15" s="30">
        <f t="shared" si="12"/>
        <v>43997</v>
      </c>
      <c r="Q15" s="33">
        <f t="shared" si="13"/>
        <v>43997</v>
      </c>
      <c r="R15" s="33">
        <f t="shared" si="14"/>
        <v>43997</v>
      </c>
      <c r="S15" s="24"/>
    </row>
    <row r="16" spans="1:19" ht="20" customHeight="1" x14ac:dyDescent="0.45">
      <c r="A16" s="15" t="s">
        <v>52</v>
      </c>
      <c r="B16" s="15" t="s">
        <v>44</v>
      </c>
      <c r="C16" s="15" t="s">
        <v>60</v>
      </c>
      <c r="D16" s="16">
        <v>512</v>
      </c>
      <c r="E16" s="17">
        <v>29954</v>
      </c>
      <c r="F16" s="17">
        <v>39938</v>
      </c>
      <c r="G16" s="17">
        <v>49921</v>
      </c>
      <c r="H16" s="18"/>
      <c r="I16" s="18"/>
      <c r="J16" s="47">
        <v>5</v>
      </c>
      <c r="K16" s="15">
        <f t="shared" si="8"/>
        <v>1825</v>
      </c>
      <c r="L16" s="20">
        <f t="shared" si="9"/>
        <v>5.4706849315068498</v>
      </c>
      <c r="M16" s="21">
        <f t="shared" si="7"/>
        <v>43739</v>
      </c>
      <c r="N16" s="15">
        <f t="shared" si="10"/>
        <v>43739</v>
      </c>
      <c r="O16" s="20">
        <f t="shared" si="11"/>
        <v>9984</v>
      </c>
      <c r="P16" s="20">
        <f t="shared" si="12"/>
        <v>39938</v>
      </c>
      <c r="Q16" s="23">
        <f t="shared" si="13"/>
        <v>39938</v>
      </c>
      <c r="R16" s="23">
        <f t="shared" si="14"/>
        <v>39938</v>
      </c>
      <c r="S16" s="24"/>
    </row>
    <row r="17" spans="1:19" ht="20" customHeight="1" x14ac:dyDescent="0.45">
      <c r="A17" s="25" t="s">
        <v>53</v>
      </c>
      <c r="B17" s="25" t="s">
        <v>45</v>
      </c>
      <c r="C17" s="25" t="s">
        <v>61</v>
      </c>
      <c r="D17" s="26">
        <v>513</v>
      </c>
      <c r="E17" s="27">
        <v>27189</v>
      </c>
      <c r="F17" s="27">
        <v>36252</v>
      </c>
      <c r="G17" s="27">
        <v>45315</v>
      </c>
      <c r="H17" s="28"/>
      <c r="I17" s="28"/>
      <c r="J17" s="46">
        <v>5</v>
      </c>
      <c r="K17" s="25">
        <f t="shared" si="8"/>
        <v>1825</v>
      </c>
      <c r="L17" s="30">
        <f t="shared" si="9"/>
        <v>4.966027397260274</v>
      </c>
      <c r="M17" s="31">
        <f t="shared" si="7"/>
        <v>43739</v>
      </c>
      <c r="N17" s="25">
        <f t="shared" si="10"/>
        <v>43739</v>
      </c>
      <c r="O17" s="30">
        <f t="shared" si="11"/>
        <v>9063</v>
      </c>
      <c r="P17" s="30">
        <f t="shared" si="12"/>
        <v>36252</v>
      </c>
      <c r="Q17" s="33">
        <f t="shared" si="13"/>
        <v>36252</v>
      </c>
      <c r="R17" s="33">
        <f t="shared" si="14"/>
        <v>36252</v>
      </c>
      <c r="S17" s="24"/>
    </row>
    <row r="18" spans="1:19" ht="20" customHeight="1" x14ac:dyDescent="0.45">
      <c r="A18" s="15" t="s">
        <v>54</v>
      </c>
      <c r="B18" s="15" t="s">
        <v>46</v>
      </c>
      <c r="C18" s="15" t="s">
        <v>62</v>
      </c>
      <c r="D18" s="16">
        <v>514</v>
      </c>
      <c r="E18" s="17">
        <v>24680</v>
      </c>
      <c r="F18" s="17">
        <v>32907</v>
      </c>
      <c r="G18" s="17">
        <v>41134</v>
      </c>
      <c r="H18" s="18"/>
      <c r="I18" s="18"/>
      <c r="J18" s="47">
        <v>5</v>
      </c>
      <c r="K18" s="15">
        <f t="shared" si="8"/>
        <v>1825</v>
      </c>
      <c r="L18" s="20">
        <f t="shared" si="9"/>
        <v>4.5079452054794524</v>
      </c>
      <c r="M18" s="21">
        <f t="shared" si="7"/>
        <v>43739</v>
      </c>
      <c r="N18" s="15">
        <f t="shared" si="10"/>
        <v>43739</v>
      </c>
      <c r="O18" s="20">
        <f t="shared" si="11"/>
        <v>8227</v>
      </c>
      <c r="P18" s="20">
        <f t="shared" si="12"/>
        <v>32907</v>
      </c>
      <c r="Q18" s="23">
        <f t="shared" si="13"/>
        <v>32907</v>
      </c>
      <c r="R18" s="23">
        <f t="shared" si="14"/>
        <v>32907</v>
      </c>
      <c r="S18" s="24"/>
    </row>
    <row r="19" spans="1:19" ht="20" customHeight="1" x14ac:dyDescent="0.45">
      <c r="A19" s="25" t="s">
        <v>55</v>
      </c>
      <c r="B19" s="25" t="s">
        <v>47</v>
      </c>
      <c r="C19" s="25" t="s">
        <v>63</v>
      </c>
      <c r="D19" s="26">
        <v>515</v>
      </c>
      <c r="E19" s="27">
        <v>22403</v>
      </c>
      <c r="F19" s="27">
        <v>29870</v>
      </c>
      <c r="G19" s="27">
        <v>37338</v>
      </c>
      <c r="H19" s="28"/>
      <c r="I19" s="28"/>
      <c r="J19" s="46">
        <v>5</v>
      </c>
      <c r="K19" s="25">
        <f t="shared" si="8"/>
        <v>1825</v>
      </c>
      <c r="L19" s="30">
        <f t="shared" si="9"/>
        <v>4.0915068493150688</v>
      </c>
      <c r="M19" s="31">
        <f t="shared" si="7"/>
        <v>43739</v>
      </c>
      <c r="N19" s="25">
        <f t="shared" si="10"/>
        <v>43739</v>
      </c>
      <c r="O19" s="30">
        <f t="shared" si="11"/>
        <v>7467</v>
      </c>
      <c r="P19" s="30">
        <f t="shared" si="12"/>
        <v>29870</v>
      </c>
      <c r="Q19" s="33">
        <f t="shared" si="13"/>
        <v>29870</v>
      </c>
      <c r="R19" s="33">
        <f t="shared" si="14"/>
        <v>29870</v>
      </c>
      <c r="S19" s="24"/>
    </row>
    <row r="20" spans="1:19" ht="20" customHeight="1" x14ac:dyDescent="0.45">
      <c r="A20" s="15" t="s">
        <v>56</v>
      </c>
      <c r="B20" s="15" t="s">
        <v>48</v>
      </c>
      <c r="C20" s="15" t="s">
        <v>64</v>
      </c>
      <c r="D20" s="16">
        <v>516</v>
      </c>
      <c r="E20" s="17">
        <v>20336</v>
      </c>
      <c r="F20" s="17">
        <v>27114</v>
      </c>
      <c r="G20" s="17">
        <v>33893</v>
      </c>
      <c r="H20" s="18"/>
      <c r="I20" s="18"/>
      <c r="J20" s="47">
        <v>5</v>
      </c>
      <c r="K20" s="15">
        <f t="shared" si="8"/>
        <v>1825</v>
      </c>
      <c r="L20" s="20">
        <f t="shared" si="9"/>
        <v>3.7139726027397262</v>
      </c>
      <c r="M20" s="21">
        <f t="shared" si="7"/>
        <v>43739</v>
      </c>
      <c r="N20" s="15">
        <f t="shared" si="10"/>
        <v>43739</v>
      </c>
      <c r="O20" s="20">
        <f t="shared" si="11"/>
        <v>6778</v>
      </c>
      <c r="P20" s="20">
        <f t="shared" si="12"/>
        <v>27114</v>
      </c>
      <c r="Q20" s="23">
        <f t="shared" si="13"/>
        <v>27114</v>
      </c>
      <c r="R20" s="23">
        <f t="shared" si="14"/>
        <v>27114</v>
      </c>
      <c r="S20" s="24"/>
    </row>
    <row r="21" spans="1:19" ht="20" customHeight="1" x14ac:dyDescent="0.45">
      <c r="A21" s="25" t="s">
        <v>57</v>
      </c>
      <c r="B21" s="25" t="s">
        <v>49</v>
      </c>
      <c r="C21" s="25" t="s">
        <v>65</v>
      </c>
      <c r="D21" s="42">
        <v>517</v>
      </c>
      <c r="E21" s="27">
        <v>18459</v>
      </c>
      <c r="F21" s="27">
        <v>24613</v>
      </c>
      <c r="G21" s="27">
        <v>30766</v>
      </c>
      <c r="H21" s="28"/>
      <c r="I21" s="28"/>
      <c r="J21" s="46">
        <v>5</v>
      </c>
      <c r="K21" s="25">
        <f t="shared" si="8"/>
        <v>1825</v>
      </c>
      <c r="L21" s="30">
        <f t="shared" si="9"/>
        <v>3.3720547945205479</v>
      </c>
      <c r="M21" s="31">
        <f t="shared" si="7"/>
        <v>43739</v>
      </c>
      <c r="N21" s="25">
        <f t="shared" si="10"/>
        <v>43739</v>
      </c>
      <c r="O21" s="30">
        <f t="shared" si="11"/>
        <v>6154</v>
      </c>
      <c r="P21" s="30">
        <f t="shared" si="12"/>
        <v>24613</v>
      </c>
      <c r="Q21" s="33">
        <f t="shared" si="13"/>
        <v>24613</v>
      </c>
      <c r="R21" s="33">
        <f t="shared" si="14"/>
        <v>24613</v>
      </c>
      <c r="S21" s="24"/>
    </row>
    <row r="22" spans="1:19" ht="20" customHeight="1" x14ac:dyDescent="0.45">
      <c r="A22" s="15" t="s">
        <v>58</v>
      </c>
      <c r="B22" s="15" t="s">
        <v>50</v>
      </c>
      <c r="C22" s="15" t="s">
        <v>66</v>
      </c>
      <c r="D22" s="16">
        <v>518</v>
      </c>
      <c r="E22" s="17">
        <v>16756</v>
      </c>
      <c r="F22" s="17">
        <v>22341</v>
      </c>
      <c r="G22" s="17">
        <v>27927</v>
      </c>
      <c r="H22" s="18"/>
      <c r="I22" s="18"/>
      <c r="J22" s="47">
        <v>5</v>
      </c>
      <c r="K22" s="15">
        <f t="shared" si="8"/>
        <v>1825</v>
      </c>
      <c r="L22" s="20">
        <f t="shared" si="9"/>
        <v>3.0602739726027397</v>
      </c>
      <c r="M22" s="21">
        <f t="shared" si="7"/>
        <v>43739</v>
      </c>
      <c r="N22" s="15">
        <f t="shared" si="10"/>
        <v>43739</v>
      </c>
      <c r="O22" s="20">
        <f t="shared" si="11"/>
        <v>5585</v>
      </c>
      <c r="P22" s="20">
        <f t="shared" si="12"/>
        <v>22341</v>
      </c>
      <c r="Q22" s="23">
        <f t="shared" si="13"/>
        <v>22341</v>
      </c>
      <c r="R22" s="23">
        <f t="shared" si="14"/>
        <v>22341</v>
      </c>
      <c r="S22" s="24"/>
    </row>
    <row r="23" spans="1:19" ht="20" customHeight="1" x14ac:dyDescent="0.45">
      <c r="A23" s="34" t="s">
        <v>59</v>
      </c>
      <c r="B23" s="34" t="s">
        <v>51</v>
      </c>
      <c r="C23" s="34" t="s">
        <v>67</v>
      </c>
      <c r="D23" s="35">
        <v>519</v>
      </c>
      <c r="E23" s="36">
        <v>15210</v>
      </c>
      <c r="F23" s="36">
        <v>20280</v>
      </c>
      <c r="G23" s="36">
        <v>25350</v>
      </c>
      <c r="H23" s="37"/>
      <c r="I23" s="37"/>
      <c r="J23" s="48">
        <v>5</v>
      </c>
      <c r="K23" s="34">
        <f t="shared" si="8"/>
        <v>1825</v>
      </c>
      <c r="L23" s="38">
        <f t="shared" si="9"/>
        <v>2.7780821917808218</v>
      </c>
      <c r="M23" s="39">
        <f t="shared" si="7"/>
        <v>43739</v>
      </c>
      <c r="N23" s="34">
        <f t="shared" si="10"/>
        <v>43739</v>
      </c>
      <c r="O23" s="38">
        <f t="shared" si="11"/>
        <v>5070</v>
      </c>
      <c r="P23" s="38">
        <f t="shared" si="12"/>
        <v>20280</v>
      </c>
      <c r="Q23" s="40">
        <f t="shared" si="13"/>
        <v>20280</v>
      </c>
      <c r="R23" s="40">
        <f t="shared" si="14"/>
        <v>20280</v>
      </c>
      <c r="S23" s="24"/>
    </row>
    <row r="24" spans="1:19" ht="18.5" x14ac:dyDescent="0.45">
      <c r="A24" s="24"/>
      <c r="B24" s="24"/>
      <c r="C24" s="24"/>
      <c r="D24" s="24"/>
      <c r="E24" s="24" t="s">
        <v>74</v>
      </c>
      <c r="F24" s="24"/>
      <c r="G24" s="24"/>
      <c r="H24" s="24"/>
      <c r="I24" s="24"/>
      <c r="J24" s="49"/>
      <c r="K24" s="24"/>
      <c r="L24" s="24"/>
      <c r="M24" s="24"/>
      <c r="N24" s="24"/>
      <c r="O24" s="24"/>
      <c r="P24" s="24"/>
      <c r="Q24" s="24"/>
      <c r="R24" s="24"/>
      <c r="S24" s="24"/>
    </row>
  </sheetData>
  <mergeCells count="1">
    <mergeCell ref="A1:R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North Alabama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White, Catherine Driskell</dc:creator>
  <cp:lastModifiedBy>Cassady, Kari-Kay Harp</cp:lastModifiedBy>
  <dcterms:created xsi:type="dcterms:W3CDTF">2018-11-05T22:52:43Z</dcterms:created>
  <dcterms:modified xsi:type="dcterms:W3CDTF">2019-08-12T16:36:16Z</dcterms:modified>
</cp:coreProperties>
</file>